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mofya\Desktop\"/>
    </mc:Choice>
  </mc:AlternateContent>
  <bookViews>
    <workbookView xWindow="0" yWindow="0" windowWidth="20490" windowHeight="7755" activeTab="2"/>
  </bookViews>
  <sheets>
    <sheet name="Bi Annual Performance 2025" sheetId="4" r:id="rId1"/>
    <sheet name="Capital Projects" sheetId="6" r:id="rId2"/>
    <sheet name="Audit Action Taken Report" sheetId="5" r:id="rId3"/>
    <sheet name="Debt Arrears" sheetId="8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6" l="1"/>
  <c r="F17" i="6"/>
  <c r="H16" i="6"/>
  <c r="H15" i="6"/>
  <c r="H14" i="6"/>
  <c r="H13" i="6"/>
  <c r="H12" i="6"/>
  <c r="H11" i="6"/>
  <c r="H10" i="6"/>
  <c r="H9" i="6"/>
  <c r="H8" i="6"/>
  <c r="H7" i="6"/>
  <c r="D21" i="8" l="1"/>
  <c r="C21" i="8"/>
  <c r="G58" i="4" l="1"/>
  <c r="G57" i="4"/>
  <c r="G56" i="4"/>
  <c r="G55" i="4"/>
  <c r="G54" i="4"/>
  <c r="G53" i="4"/>
  <c r="F12" i="4"/>
  <c r="E24" i="4"/>
  <c r="D24" i="4"/>
  <c r="G22" i="4"/>
  <c r="F22" i="4"/>
  <c r="G29" i="4"/>
  <c r="G28" i="4"/>
  <c r="G27" i="4"/>
  <c r="G45" i="4"/>
  <c r="G43" i="4"/>
  <c r="G42" i="4"/>
  <c r="G41" i="4"/>
  <c r="G40" i="4"/>
  <c r="G39" i="4"/>
  <c r="F45" i="4"/>
  <c r="F44" i="4"/>
  <c r="F43" i="4"/>
  <c r="F42" i="4"/>
  <c r="F41" i="4"/>
  <c r="F40" i="4"/>
  <c r="F39" i="4"/>
  <c r="E46" i="4"/>
  <c r="D46" i="4"/>
  <c r="G14" i="4"/>
  <c r="G13" i="4"/>
  <c r="G11" i="4"/>
  <c r="G10" i="4"/>
  <c r="F14" i="4"/>
  <c r="F13" i="4"/>
  <c r="F11" i="4"/>
  <c r="F10" i="4"/>
  <c r="E15" i="4"/>
  <c r="D15" i="4"/>
  <c r="F30" i="4"/>
  <c r="E30" i="4"/>
  <c r="D30" i="4"/>
  <c r="E31" i="4" l="1"/>
  <c r="D31" i="4"/>
  <c r="G38" i="4"/>
  <c r="F38" i="4"/>
  <c r="F23" i="4"/>
  <c r="G21" i="4"/>
  <c r="F21" i="4"/>
  <c r="G20" i="4"/>
  <c r="F20" i="4"/>
  <c r="G19" i="4"/>
  <c r="F19" i="4"/>
  <c r="G18" i="4"/>
  <c r="F18" i="4"/>
  <c r="G17" i="4"/>
  <c r="F17" i="4"/>
  <c r="G9" i="4"/>
  <c r="F9" i="4"/>
  <c r="F15" i="4" s="1"/>
  <c r="F24" i="4" l="1"/>
  <c r="F31" i="4" s="1"/>
  <c r="F46" i="4"/>
  <c r="G46" i="4"/>
  <c r="G24" i="4"/>
  <c r="E48" i="4"/>
  <c r="G15" i="4"/>
  <c r="G26" i="4" l="1"/>
  <c r="D48" i="4"/>
  <c r="F48" i="4" l="1"/>
  <c r="G48" i="4"/>
  <c r="G31" i="4"/>
  <c r="G30" i="4"/>
</calcChain>
</file>

<file path=xl/comments1.xml><?xml version="1.0" encoding="utf-8"?>
<comments xmlns="http://schemas.openxmlformats.org/spreadsheetml/2006/main">
  <authors>
    <author>This-Pc</author>
  </authors>
  <commentList>
    <comment ref="C52" authorId="0" shapeId="0">
      <text>
        <r>
          <rPr>
            <b/>
            <sz val="9"/>
            <color indexed="81"/>
            <rFont val="Tahoma"/>
            <family val="2"/>
          </rPr>
          <t>This-Pc:</t>
        </r>
        <r>
          <rPr>
            <sz val="9"/>
            <color indexed="81"/>
            <rFont val="Tahoma"/>
            <family val="2"/>
          </rPr>
          <t xml:space="preserve">
Focus on Outputs/Indicators to speak to service delivery and have significant budget allocation
</t>
        </r>
      </text>
    </comment>
  </commentList>
</comments>
</file>

<file path=xl/comments2.xml><?xml version="1.0" encoding="utf-8"?>
<comments xmlns="http://schemas.openxmlformats.org/spreadsheetml/2006/main">
  <authors>
    <author>This-Pc</author>
  </authors>
  <commentList>
    <comment ref="J7" authorId="0" shapeId="0">
      <text>
        <r>
          <rPr>
            <b/>
            <sz val="9"/>
            <color indexed="81"/>
            <rFont val="Tahoma"/>
            <family val="2"/>
          </rPr>
          <t>This-Pc:</t>
        </r>
        <r>
          <rPr>
            <sz val="9"/>
            <color indexed="81"/>
            <rFont val="Tahoma"/>
            <family val="2"/>
          </rPr>
          <t xml:space="preserve">
Comments could be: Work in Progress (WIP) or Completed, or Cancelled  etc
</t>
        </r>
      </text>
    </comment>
  </commentList>
</comments>
</file>

<file path=xl/sharedStrings.xml><?xml version="1.0" encoding="utf-8"?>
<sst xmlns="http://schemas.openxmlformats.org/spreadsheetml/2006/main" count="205" uniqueCount="161">
  <si>
    <t>National Support</t>
  </si>
  <si>
    <t>Own Source Revenue</t>
  </si>
  <si>
    <t>Other revenue</t>
  </si>
  <si>
    <t>#</t>
  </si>
  <si>
    <t>1.1 Local Government Equalisation Fund</t>
  </si>
  <si>
    <t>2.1 Local Taxes</t>
  </si>
  <si>
    <t>2.2 Fee &amp; Charges</t>
  </si>
  <si>
    <t>2.3 Licences</t>
  </si>
  <si>
    <t>2.4 Levies</t>
  </si>
  <si>
    <t>2.5 Permits</t>
  </si>
  <si>
    <t>2.6 Commercial ventures</t>
  </si>
  <si>
    <t>Budget</t>
  </si>
  <si>
    <t>Actual</t>
  </si>
  <si>
    <t>Varinace</t>
  </si>
  <si>
    <t>4.1 Bank interest received</t>
  </si>
  <si>
    <t>Sub - total</t>
  </si>
  <si>
    <t>Total</t>
  </si>
  <si>
    <t>ZMW</t>
  </si>
  <si>
    <t>%</t>
  </si>
  <si>
    <t>Performance</t>
  </si>
  <si>
    <t>a</t>
  </si>
  <si>
    <t>b</t>
  </si>
  <si>
    <t>c=a-b</t>
  </si>
  <si>
    <t>b/a</t>
  </si>
  <si>
    <t>Receipts</t>
  </si>
  <si>
    <t>Use of goods and services</t>
  </si>
  <si>
    <t>Personal emoluments</t>
  </si>
  <si>
    <t>Social benefits</t>
  </si>
  <si>
    <t>Non-financial assets</t>
  </si>
  <si>
    <t>Financial assets</t>
  </si>
  <si>
    <t>Loan repayments</t>
  </si>
  <si>
    <t>Other repayments</t>
  </si>
  <si>
    <t>Total payments</t>
  </si>
  <si>
    <t>REVENUE SOURCES</t>
  </si>
  <si>
    <t>Net Budget Performance</t>
  </si>
  <si>
    <t xml:space="preserve">PAYMENTS </t>
  </si>
  <si>
    <t>BUDGET PROGRAMME OUTPUT PERFORMANCE</t>
  </si>
  <si>
    <t>S/N</t>
  </si>
  <si>
    <t xml:space="preserve">Name: of Budget Programme: </t>
  </si>
  <si>
    <t>Key Output/Project &amp; Indicator</t>
  </si>
  <si>
    <t>Target</t>
  </si>
  <si>
    <t>Project Name</t>
  </si>
  <si>
    <t>Source of Funds</t>
  </si>
  <si>
    <t>Project Status</t>
  </si>
  <si>
    <t xml:space="preserve">Contract </t>
  </si>
  <si>
    <t>2025 BI ANNUAL PERFORMANCE REPORT</t>
  </si>
  <si>
    <t>as at 30-June 2025</t>
  </si>
  <si>
    <t>1.2 Grants In Lieu of Rates</t>
  </si>
  <si>
    <t>1.3 Sector Grants</t>
  </si>
  <si>
    <t>4.3 Others</t>
  </si>
  <si>
    <t>Financial charges</t>
  </si>
  <si>
    <t>Lusaka City Council</t>
  </si>
  <si>
    <t>No</t>
  </si>
  <si>
    <t xml:space="preserve">Audit Finding </t>
  </si>
  <si>
    <t>Subject Matter</t>
  </si>
  <si>
    <t>Income - Own Source Revenue</t>
  </si>
  <si>
    <t xml:space="preserve">Audit Recommendation </t>
  </si>
  <si>
    <t>Management Action Taken</t>
  </si>
  <si>
    <t>Period: 01-Jan-2025 to 30-Jun-2025</t>
  </si>
  <si>
    <t>WIP</t>
  </si>
  <si>
    <t>Completed</t>
  </si>
  <si>
    <t>1.6 Other Grants</t>
  </si>
  <si>
    <t>4.2 Borrowings - Loans</t>
  </si>
  <si>
    <t>4.2 Borrowings - Overdraft</t>
  </si>
  <si>
    <t>End Date</t>
  </si>
  <si>
    <t>Start Date</t>
  </si>
  <si>
    <t>Amount (ZMW)</t>
  </si>
  <si>
    <t>Balance</t>
  </si>
  <si>
    <t>1.4 ZDSP Capital Grants</t>
  </si>
  <si>
    <t>1.5 Constituency Development Fund</t>
  </si>
  <si>
    <t>2.7 Others OSR</t>
  </si>
  <si>
    <t>Note: Focus should on key services delivery and major budget allocation.</t>
  </si>
  <si>
    <t>Variance</t>
  </si>
  <si>
    <t>Unit of Measure</t>
  </si>
  <si>
    <t>No. of Tones</t>
  </si>
  <si>
    <t>No. of Kms</t>
  </si>
  <si>
    <t>Fire Management Services</t>
  </si>
  <si>
    <t>No. of Calls</t>
  </si>
  <si>
    <t>Budget Execution</t>
  </si>
  <si>
    <t>Payroll management</t>
  </si>
  <si>
    <t xml:space="preserve">Stores management </t>
  </si>
  <si>
    <t>Accounting procedures and controls</t>
  </si>
  <si>
    <t>Procurement procedures and controls</t>
  </si>
  <si>
    <t>Key Internal Audit Recommedation and Implementation</t>
  </si>
  <si>
    <t>Period: Jan 2025 to Jun 2025</t>
  </si>
  <si>
    <t>Semi Annual Internal Audit Reports</t>
  </si>
  <si>
    <t>Governance (Established Committees &amp; Meetings)</t>
  </si>
  <si>
    <t>Risk management</t>
  </si>
  <si>
    <t xml:space="preserve"> PE'S </t>
  </si>
  <si>
    <t xml:space="preserve"> ZAMTEL </t>
  </si>
  <si>
    <t xml:space="preserve"> ZESCO </t>
  </si>
  <si>
    <t xml:space="preserve"> WATER  </t>
  </si>
  <si>
    <t xml:space="preserve"> ZRA PAYE </t>
  </si>
  <si>
    <t xml:space="preserve"> ZRA - PENALTIES </t>
  </si>
  <si>
    <t xml:space="preserve"> GOODS &amp; SERVICES </t>
  </si>
  <si>
    <t xml:space="preserve"> CAPITAL </t>
  </si>
  <si>
    <t>DEBT and ARREARS</t>
  </si>
  <si>
    <t>Narration</t>
  </si>
  <si>
    <t>OUTSTANDING AMOUNTS</t>
  </si>
  <si>
    <t>NAPSA ARREARS</t>
  </si>
  <si>
    <t>NAPSA ARREARS - PENALTIES</t>
  </si>
  <si>
    <t>LASF ARREARS</t>
  </si>
  <si>
    <t>LASF ARREARS - PENALTIES</t>
  </si>
  <si>
    <t xml:space="preserve">OTHER PENSION ARREARS </t>
  </si>
  <si>
    <t xml:space="preserve">OTHER PENSIONS ARREARS - PENALTIES </t>
  </si>
  <si>
    <t>LEGAL COSTS</t>
  </si>
  <si>
    <t>ALL CAPITAL PROJECTS</t>
  </si>
  <si>
    <t xml:space="preserve">Cumulative Payments </t>
  </si>
  <si>
    <t>As At 30th June</t>
  </si>
  <si>
    <t>Environment and Waste Management</t>
  </si>
  <si>
    <t>Maintenance of Towship Roads</t>
  </si>
  <si>
    <t>Installation and Maintenance of Street Lights</t>
  </si>
  <si>
    <t>No. of Lights</t>
  </si>
  <si>
    <t>Burial Site Services</t>
  </si>
  <si>
    <t>No. of Burials</t>
  </si>
  <si>
    <t>Devolved Functions Integration</t>
  </si>
  <si>
    <t>NAME: LUSAKA CITY COUNCIL</t>
  </si>
  <si>
    <t>Deduction from source</t>
  </si>
  <si>
    <t>REHABILITATION OF AN ABLUTION BLOCK AT INTERCITY BUS TERMINUS</t>
  </si>
  <si>
    <t>22/03/2024</t>
  </si>
  <si>
    <t>30/08/2024</t>
  </si>
  <si>
    <t>569, 466.29</t>
  </si>
  <si>
    <t>MAINTENANCE OF CIVIC CENTRE ABLUTION BLOCKS</t>
  </si>
  <si>
    <t>17/10/2024</t>
  </si>
  <si>
    <t>20/12/2024</t>
  </si>
  <si>
    <t>1, 673, 078.28</t>
  </si>
  <si>
    <t>COMPLETION OF KAMULANGA MARKET ABLUTION BLOCK IN KAMULANGA WARD 9 – LCC/PSU/COAB/24/WDF</t>
  </si>
  <si>
    <t>26/11/2024</t>
  </si>
  <si>
    <t xml:space="preserve">All the nine (09) committees held committee meetings in the first and second quarters </t>
  </si>
  <si>
    <t>All resolution be implemented on time</t>
  </si>
  <si>
    <t>75% work implemented</t>
  </si>
  <si>
    <t>The Council need to digitilize all revenue collection streams</t>
  </si>
  <si>
    <t>Work in prgress</t>
  </si>
  <si>
    <t>Acounting Procedures and internal controls over general and CDF operations were deemed to be effective</t>
  </si>
  <si>
    <t>implemented</t>
  </si>
  <si>
    <t>Failure to adhere to Stores Management Act</t>
  </si>
  <si>
    <t>Relevant department to adhere to Stores Managment Act</t>
  </si>
  <si>
    <t>Management has engaged relevant members of staff for building capacity programms</t>
  </si>
  <si>
    <t>In accordance to audit annual work plan for 2025, this is to be conducted in the third quarter</t>
  </si>
  <si>
    <t>Compliance and adherence to Public Procurement Act be observed</t>
  </si>
  <si>
    <t>There is compliance to Public Finace Management Act</t>
  </si>
  <si>
    <t>Continious capacity building programms to personel handling pay-roll matters</t>
  </si>
  <si>
    <t>In accordance to audit annual work plan for 2025, this is to be conducted in the forth quarter</t>
  </si>
  <si>
    <t>Compliance and adherence to Public Finance and Management Act be observed</t>
  </si>
  <si>
    <t>21/01/2025</t>
  </si>
  <si>
    <t>396, 580.08</t>
  </si>
  <si>
    <t>CONSTRUCTION OF A MINI CIVIC CENTRE IN KABWATA CONSTITUENCY</t>
  </si>
  <si>
    <t>17/01/2025</t>
  </si>
  <si>
    <t>31/08/2025</t>
  </si>
  <si>
    <t xml:space="preserve">COMPLETION OF AN ABLUTION BLOCK (PHASE 2) AT KAMULANGA MARKET IN KAMULANGA WARD 9 KABWATA CONSTITUENCY - WARD DEVELOPMENT FUND (WDF) 2025 </t>
  </si>
  <si>
    <t>17/06/2025</t>
  </si>
  <si>
    <t>01/09/2025</t>
  </si>
  <si>
    <t>REHABILITATION OF COUNCIL OFFICE BLOCK ALONG CHURCH ROAD AT THE COMMISSION</t>
  </si>
  <si>
    <t>15/11/2024</t>
  </si>
  <si>
    <t>23/12/2025</t>
  </si>
  <si>
    <t>CONSTRUCTION OF A MINI CIVIC CENTRE IN LUSAKA CENTRAL CONSTITUENCY</t>
  </si>
  <si>
    <t>There is need to improve the controls designed to ensure that transactions are recorded in the correct accounting period</t>
  </si>
  <si>
    <t>There is need to adhere to Approved budget expenditure</t>
  </si>
  <si>
    <t>If items are not budgeted for,no expenditure should incurred</t>
  </si>
  <si>
    <t xml:space="preserve">Budget variation </t>
  </si>
  <si>
    <t>Collection efficiency has improved.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</si>
</sst>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_-* #,##0.00_-;\-* #,##0.00_-;_-* &quot;-&quot;??_-;_-@_-"/>
    <numFmt numFmtId="165" formatCode="_([$€-2]* #,##0.00_);_([$€-2]* \(#,##0.00\);_([$€-2]* &quot;-&quot;??_)"/>
    <numFmt numFmtId="166" formatCode="[$-409]d\-mmm\-yyyy;@"/>
    <numFmt numFmtId="167" formatCode="_(* #,##0.000_);_(* \(#,##0.000\);_(* &quot;-&quot;?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Bookman Old Style"/>
      <family val="1"/>
    </font>
    <font>
      <sz val="11"/>
      <color theme="1"/>
      <name val="Bookman Old Style"/>
      <family val="1"/>
    </font>
    <font>
      <b/>
      <i/>
      <sz val="8"/>
      <color theme="1"/>
      <name val="Bookman Old Style"/>
      <family val="1"/>
    </font>
    <font>
      <sz val="12"/>
      <name val="Bookman Old Style"/>
      <family val="1"/>
    </font>
    <font>
      <b/>
      <sz val="11"/>
      <color rgb="FF004E9A"/>
      <name val="Bookman Old Style"/>
      <family val="1"/>
    </font>
    <font>
      <b/>
      <sz val="12"/>
      <color rgb="FF004E9A"/>
      <name val="Bookman Old Style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rgb="FFFF0000"/>
      <name val="Bookman Old Style"/>
      <family val="1"/>
    </font>
    <font>
      <sz val="11"/>
      <color rgb="FFFF0000"/>
      <name val="Bookman Old Style"/>
      <family val="1"/>
    </font>
    <font>
      <b/>
      <sz val="11"/>
      <color theme="4"/>
      <name val="Bookman Old Style"/>
      <family val="1"/>
    </font>
    <font>
      <b/>
      <sz val="8"/>
      <name val="Palatino Linotype"/>
      <family val="1"/>
    </font>
    <font>
      <b/>
      <sz val="8"/>
      <color rgb="FF000000"/>
      <name val="Palatino Linotype"/>
      <family val="1"/>
    </font>
    <font>
      <b/>
      <sz val="12"/>
      <color theme="1"/>
      <name val="Palatino Linotype"/>
      <family val="1"/>
    </font>
    <font>
      <sz val="10"/>
      <name val="Palatino Linotype"/>
      <family val="1"/>
    </font>
    <font>
      <sz val="11"/>
      <color rgb="FF000000"/>
      <name val="Palatino Linotype"/>
      <family val="1"/>
    </font>
    <font>
      <sz val="12"/>
      <color theme="1"/>
      <name val="Palatino Linotype"/>
      <family val="1"/>
    </font>
    <font>
      <b/>
      <sz val="10"/>
      <name val="Palatino Linotype"/>
      <family val="1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2A2A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7474"/>
        <bgColor indexed="64"/>
      </patternFill>
    </fill>
    <fill>
      <patternFill patternType="solid">
        <fgColor rgb="FFFFCE3C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39997558519241921"/>
        <bgColor rgb="FF000000"/>
      </patternFill>
    </fill>
    <fill>
      <patternFill patternType="solid">
        <fgColor rgb="FFD6DCE4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/>
  </cellStyleXfs>
  <cellXfs count="101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0" borderId="1" xfId="0" applyFont="1" applyBorder="1"/>
    <xf numFmtId="43" fontId="3" fillId="0" borderId="1" xfId="1" applyFont="1" applyBorder="1"/>
    <xf numFmtId="0" fontId="3" fillId="0" borderId="1" xfId="0" applyFont="1" applyBorder="1"/>
    <xf numFmtId="9" fontId="3" fillId="0" borderId="1" xfId="2" applyFont="1" applyBorder="1"/>
    <xf numFmtId="0" fontId="3" fillId="0" borderId="1" xfId="0" applyFont="1" applyBorder="1" applyAlignment="1">
      <alignment horizontal="left"/>
    </xf>
    <xf numFmtId="164" fontId="3" fillId="0" borderId="0" xfId="0" applyNumberFormat="1" applyFont="1"/>
    <xf numFmtId="0" fontId="3" fillId="4" borderId="1" xfId="0" applyFont="1" applyFill="1" applyBorder="1" applyAlignment="1">
      <alignment horizontal="center"/>
    </xf>
    <xf numFmtId="43" fontId="2" fillId="3" borderId="1" xfId="0" applyNumberFormat="1" applyFont="1" applyFill="1" applyBorder="1"/>
    <xf numFmtId="9" fontId="2" fillId="3" borderId="1" xfId="2" applyFont="1" applyFill="1" applyBorder="1"/>
    <xf numFmtId="0" fontId="2" fillId="6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43" fontId="3" fillId="7" borderId="1" xfId="1" applyFont="1" applyFill="1" applyBorder="1"/>
    <xf numFmtId="9" fontId="3" fillId="7" borderId="1" xfId="2" applyFont="1" applyFill="1" applyBorder="1"/>
    <xf numFmtId="0" fontId="2" fillId="8" borderId="1" xfId="0" applyFont="1" applyFill="1" applyBorder="1" applyAlignment="1">
      <alignment horizontal="center"/>
    </xf>
    <xf numFmtId="43" fontId="3" fillId="8" borderId="1" xfId="1" applyFont="1" applyFill="1" applyBorder="1"/>
    <xf numFmtId="9" fontId="3" fillId="8" borderId="1" xfId="2" applyFont="1" applyFill="1" applyBorder="1"/>
    <xf numFmtId="0" fontId="2" fillId="9" borderId="1" xfId="0" applyFont="1" applyFill="1" applyBorder="1" applyAlignment="1">
      <alignment horizontal="center"/>
    </xf>
    <xf numFmtId="0" fontId="6" fillId="0" borderId="0" xfId="0" applyFont="1"/>
    <xf numFmtId="0" fontId="7" fillId="0" borderId="0" xfId="0" applyFont="1"/>
    <xf numFmtId="43" fontId="2" fillId="9" borderId="1" xfId="1" applyFont="1" applyFill="1" applyBorder="1"/>
    <xf numFmtId="43" fontId="2" fillId="5" borderId="1" xfId="1" applyFont="1" applyFill="1" applyBorder="1"/>
    <xf numFmtId="0" fontId="11" fillId="0" borderId="1" xfId="0" applyFont="1" applyBorder="1"/>
    <xf numFmtId="0" fontId="14" fillId="0" borderId="0" xfId="0" applyFont="1"/>
    <xf numFmtId="0" fontId="15" fillId="0" borderId="0" xfId="0" applyFont="1"/>
    <xf numFmtId="0" fontId="17" fillId="12" borderId="0" xfId="0" applyFont="1" applyFill="1"/>
    <xf numFmtId="0" fontId="18" fillId="0" borderId="0" xfId="0" applyFont="1"/>
    <xf numFmtId="0" fontId="17" fillId="0" borderId="0" xfId="0" applyFont="1"/>
    <xf numFmtId="43" fontId="17" fillId="0" borderId="1" xfId="1" applyFont="1" applyBorder="1"/>
    <xf numFmtId="0" fontId="15" fillId="0" borderId="1" xfId="0" applyFont="1" applyBorder="1" applyAlignment="1">
      <alignment horizontal="center"/>
    </xf>
    <xf numFmtId="43" fontId="17" fillId="0" borderId="7" xfId="1" applyFont="1" applyBorder="1"/>
    <xf numFmtId="167" fontId="13" fillId="13" borderId="11" xfId="0" applyNumberFormat="1" applyFont="1" applyFill="1" applyBorder="1" applyAlignment="1">
      <alignment horizontal="center" vertical="center" wrapText="1"/>
    </xf>
    <xf numFmtId="167" fontId="13" fillId="13" borderId="5" xfId="0" applyNumberFormat="1" applyFont="1" applyFill="1" applyBorder="1" applyAlignment="1">
      <alignment horizontal="center" vertical="center" wrapText="1"/>
    </xf>
    <xf numFmtId="166" fontId="19" fillId="13" borderId="2" xfId="0" applyNumberFormat="1" applyFont="1" applyFill="1" applyBorder="1" applyAlignment="1">
      <alignment horizontal="center"/>
    </xf>
    <xf numFmtId="166" fontId="19" fillId="13" borderId="6" xfId="0" applyNumberFormat="1" applyFont="1" applyFill="1" applyBorder="1" applyAlignment="1">
      <alignment horizontal="center"/>
    </xf>
    <xf numFmtId="167" fontId="16" fillId="13" borderId="3" xfId="0" applyNumberFormat="1" applyFont="1" applyFill="1" applyBorder="1" applyAlignment="1">
      <alignment horizontal="center"/>
    </xf>
    <xf numFmtId="0" fontId="17" fillId="13" borderId="7" xfId="0" applyFont="1" applyFill="1" applyBorder="1" applyAlignment="1">
      <alignment horizontal="center"/>
    </xf>
    <xf numFmtId="167" fontId="13" fillId="11" borderId="1" xfId="0" applyNumberFormat="1" applyFont="1" applyFill="1" applyBorder="1" applyAlignment="1">
      <alignment horizontal="center" vertical="center" wrapText="1"/>
    </xf>
    <xf numFmtId="43" fontId="18" fillId="0" borderId="1" xfId="0" applyNumberFormat="1" applyFont="1" applyBorder="1"/>
    <xf numFmtId="0" fontId="2" fillId="9" borderId="1" xfId="0" applyFont="1" applyFill="1" applyBorder="1" applyAlignment="1">
      <alignment horizontal="center" vertical="top"/>
    </xf>
    <xf numFmtId="0" fontId="2" fillId="5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8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top"/>
    </xf>
    <xf numFmtId="0" fontId="2" fillId="8" borderId="1" xfId="0" applyFont="1" applyFill="1" applyBorder="1" applyAlignment="1">
      <alignment horizontal="center" vertical="top"/>
    </xf>
    <xf numFmtId="0" fontId="4" fillId="0" borderId="0" xfId="0" applyFont="1" applyAlignment="1">
      <alignment horizontal="center"/>
    </xf>
    <xf numFmtId="0" fontId="2" fillId="7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9" fillId="10" borderId="11" xfId="0" applyFont="1" applyFill="1" applyBorder="1" applyAlignment="1">
      <alignment horizontal="center" vertical="center"/>
    </xf>
    <xf numFmtId="0" fontId="19" fillId="10" borderId="2" xfId="0" applyFont="1" applyFill="1" applyBorder="1" applyAlignment="1">
      <alignment horizontal="center" vertical="center"/>
    </xf>
    <xf numFmtId="0" fontId="19" fillId="10" borderId="3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9" fontId="2" fillId="7" borderId="1" xfId="2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/>
    <xf numFmtId="0" fontId="3" fillId="7" borderId="1" xfId="0" applyFont="1" applyFill="1" applyBorder="1" applyAlignment="1">
      <alignment horizontal="center" vertical="center"/>
    </xf>
    <xf numFmtId="40" fontId="5" fillId="0" borderId="1" xfId="0" applyNumberFormat="1" applyFont="1" applyBorder="1" applyAlignment="1">
      <alignment horizontal="left" vertical="center" wrapText="1"/>
    </xf>
    <xf numFmtId="43" fontId="3" fillId="0" borderId="1" xfId="1" applyFont="1" applyBorder="1" applyAlignment="1">
      <alignment vertical="center"/>
    </xf>
    <xf numFmtId="40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6" fillId="0" borderId="0" xfId="0" applyFont="1"/>
    <xf numFmtId="43" fontId="3" fillId="7" borderId="1" xfId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/>
    </xf>
    <xf numFmtId="166" fontId="3" fillId="0" borderId="1" xfId="1" applyNumberFormat="1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2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6" fillId="0" borderId="1" xfId="0" applyFont="1" applyBorder="1"/>
    <xf numFmtId="0" fontId="3" fillId="0" borderId="0" xfId="0" applyFont="1" applyAlignment="1">
      <alignment wrapText="1"/>
    </xf>
    <xf numFmtId="40" fontId="5" fillId="0" borderId="1" xfId="0" applyNumberFormat="1" applyFont="1" applyBorder="1" applyAlignment="1">
      <alignment horizontal="right" vertical="top" wrapText="1"/>
    </xf>
    <xf numFmtId="43" fontId="3" fillId="0" borderId="1" xfId="1" applyFont="1" applyBorder="1" applyAlignment="1">
      <alignment horizontal="right" vertical="top"/>
    </xf>
    <xf numFmtId="0" fontId="3" fillId="0" borderId="1" xfId="0" applyFont="1" applyBorder="1" applyAlignment="1">
      <alignment wrapText="1"/>
    </xf>
    <xf numFmtId="166" fontId="3" fillId="0" borderId="1" xfId="1" quotePrefix="1" applyNumberFormat="1" applyFont="1" applyBorder="1" applyAlignment="1">
      <alignment vertical="center"/>
    </xf>
  </cellXfs>
  <cellStyles count="5">
    <cellStyle name="Comma" xfId="1" builtinId="3"/>
    <cellStyle name="Comma 2 2" xfId="3"/>
    <cellStyle name="Normal" xfId="0" builtinId="0"/>
    <cellStyle name="Normal 73 5 3 3" xfId="4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</sheetPr>
  <dimension ref="B1:M59"/>
  <sheetViews>
    <sheetView zoomScaleNormal="100" workbookViewId="0">
      <pane xSplit="7" ySplit="7" topLeftCell="H53" activePane="bottomRight" state="frozen"/>
      <selection pane="topRight" activeCell="H1" sqref="H1"/>
      <selection pane="bottomLeft" activeCell="A8" sqref="A8"/>
      <selection pane="bottomRight" activeCell="J45" sqref="J45"/>
    </sheetView>
  </sheetViews>
  <sheetFormatPr defaultColWidth="9.140625" defaultRowHeight="15" x14ac:dyDescent="0.25"/>
  <cols>
    <col min="1" max="1" width="2.28515625" style="2" customWidth="1"/>
    <col min="2" max="2" width="4.140625" style="2" customWidth="1"/>
    <col min="3" max="3" width="51.7109375" style="2" bestFit="1" customWidth="1"/>
    <col min="4" max="4" width="20.85546875" style="2" bestFit="1" customWidth="1"/>
    <col min="5" max="5" width="23.28515625" style="2" bestFit="1" customWidth="1"/>
    <col min="6" max="6" width="21.42578125" style="2" customWidth="1"/>
    <col min="7" max="7" width="19.5703125" style="2" bestFit="1" customWidth="1"/>
    <col min="8" max="8" width="9.140625" style="2"/>
    <col min="9" max="9" width="3.85546875" style="2" customWidth="1"/>
    <col min="10" max="10" width="6.85546875" style="2" customWidth="1"/>
    <col min="11" max="11" width="11.42578125" style="2" hidden="1" customWidth="1"/>
    <col min="12" max="12" width="9.140625" style="2"/>
    <col min="13" max="13" width="11.7109375" style="2" customWidth="1"/>
    <col min="14" max="14" width="12.42578125" style="2" bestFit="1" customWidth="1"/>
    <col min="15" max="16384" width="9.140625" style="2"/>
  </cols>
  <sheetData>
    <row r="1" spans="2:13" x14ac:dyDescent="0.25">
      <c r="B1" s="1" t="s">
        <v>116</v>
      </c>
      <c r="E1" s="64"/>
      <c r="F1" s="64"/>
      <c r="I1" s="1"/>
      <c r="L1" s="64"/>
      <c r="M1" s="64"/>
    </row>
    <row r="2" spans="2:13" x14ac:dyDescent="0.25">
      <c r="B2" s="1" t="s">
        <v>45</v>
      </c>
      <c r="E2" s="31" t="s">
        <v>58</v>
      </c>
      <c r="F2" s="3"/>
      <c r="I2" s="1"/>
      <c r="L2" s="3"/>
      <c r="M2" s="3"/>
    </row>
    <row r="3" spans="2:13" x14ac:dyDescent="0.25">
      <c r="B3" s="31" t="s">
        <v>33</v>
      </c>
    </row>
    <row r="4" spans="2:13" x14ac:dyDescent="0.25">
      <c r="B4" s="54" t="s">
        <v>3</v>
      </c>
      <c r="C4" s="55"/>
      <c r="D4" s="60" t="s">
        <v>11</v>
      </c>
      <c r="E4" s="4" t="s">
        <v>12</v>
      </c>
      <c r="F4" s="60" t="s">
        <v>13</v>
      </c>
      <c r="G4" s="60" t="s">
        <v>19</v>
      </c>
    </row>
    <row r="5" spans="2:13" x14ac:dyDescent="0.25">
      <c r="B5" s="54"/>
      <c r="C5" s="55"/>
      <c r="D5" s="61"/>
      <c r="E5" s="5" t="s">
        <v>46</v>
      </c>
      <c r="F5" s="61"/>
      <c r="G5" s="61"/>
    </row>
    <row r="6" spans="2:13" x14ac:dyDescent="0.25">
      <c r="B6" s="54"/>
      <c r="C6" s="55"/>
      <c r="D6" s="6" t="s">
        <v>20</v>
      </c>
      <c r="E6" s="5" t="s">
        <v>21</v>
      </c>
      <c r="F6" s="7" t="s">
        <v>22</v>
      </c>
      <c r="G6" s="5" t="s">
        <v>23</v>
      </c>
    </row>
    <row r="7" spans="2:13" x14ac:dyDescent="0.25">
      <c r="B7" s="54"/>
      <c r="C7" s="55"/>
      <c r="D7" s="8" t="s">
        <v>17</v>
      </c>
      <c r="E7" s="9" t="s">
        <v>17</v>
      </c>
      <c r="F7" s="10" t="s">
        <v>17</v>
      </c>
      <c r="G7" s="9" t="s">
        <v>18</v>
      </c>
    </row>
    <row r="8" spans="2:13" x14ac:dyDescent="0.25">
      <c r="B8" s="62">
        <v>1</v>
      </c>
      <c r="C8" s="11" t="s">
        <v>0</v>
      </c>
      <c r="D8" s="12"/>
      <c r="E8" s="12"/>
      <c r="F8" s="12"/>
      <c r="G8" s="12"/>
    </row>
    <row r="9" spans="2:13" x14ac:dyDescent="0.25">
      <c r="B9" s="62"/>
      <c r="C9" s="13" t="s">
        <v>4</v>
      </c>
      <c r="D9" s="12">
        <v>32400000</v>
      </c>
      <c r="E9" s="12">
        <v>9925908</v>
      </c>
      <c r="F9" s="12">
        <f>D9-E9</f>
        <v>22474092</v>
      </c>
      <c r="G9" s="14">
        <f>E9/D9</f>
        <v>0.30635518518518517</v>
      </c>
    </row>
    <row r="10" spans="2:13" x14ac:dyDescent="0.25">
      <c r="B10" s="62"/>
      <c r="C10" s="13" t="s">
        <v>47</v>
      </c>
      <c r="D10" s="12">
        <v>17037960</v>
      </c>
      <c r="E10" s="12">
        <v>279000</v>
      </c>
      <c r="F10" s="12">
        <f t="shared" ref="F10:F14" si="0">D10-E10</f>
        <v>16758960</v>
      </c>
      <c r="G10" s="14">
        <f t="shared" ref="G10:G14" si="1">E10/D10</f>
        <v>1.6375199847869112E-2</v>
      </c>
    </row>
    <row r="11" spans="2:13" x14ac:dyDescent="0.25">
      <c r="B11" s="62"/>
      <c r="C11" s="13" t="s">
        <v>48</v>
      </c>
      <c r="D11" s="12">
        <v>28449506</v>
      </c>
      <c r="E11" s="12">
        <v>3300452</v>
      </c>
      <c r="F11" s="12">
        <f t="shared" si="0"/>
        <v>25149054</v>
      </c>
      <c r="G11" s="14">
        <f t="shared" si="1"/>
        <v>0.1160108720341225</v>
      </c>
    </row>
    <row r="12" spans="2:13" x14ac:dyDescent="0.25">
      <c r="B12" s="62"/>
      <c r="C12" s="13" t="s">
        <v>68</v>
      </c>
      <c r="D12" s="12">
        <v>0</v>
      </c>
      <c r="E12" s="12">
        <v>0</v>
      </c>
      <c r="F12" s="12">
        <f t="shared" si="0"/>
        <v>0</v>
      </c>
      <c r="G12" s="14">
        <v>0</v>
      </c>
    </row>
    <row r="13" spans="2:13" x14ac:dyDescent="0.25">
      <c r="B13" s="62"/>
      <c r="C13" s="13" t="s">
        <v>69</v>
      </c>
      <c r="D13" s="12">
        <v>252407054</v>
      </c>
      <c r="E13" s="12">
        <v>63248513</v>
      </c>
      <c r="F13" s="12">
        <f t="shared" si="0"/>
        <v>189158541</v>
      </c>
      <c r="G13" s="14">
        <f t="shared" si="1"/>
        <v>0.25058140015373737</v>
      </c>
    </row>
    <row r="14" spans="2:13" x14ac:dyDescent="0.25">
      <c r="B14" s="62"/>
      <c r="C14" s="13" t="s">
        <v>61</v>
      </c>
      <c r="D14" s="12">
        <v>128313312</v>
      </c>
      <c r="E14" s="12">
        <v>90283776</v>
      </c>
      <c r="F14" s="12">
        <f t="shared" si="0"/>
        <v>38029536</v>
      </c>
      <c r="G14" s="14">
        <f t="shared" si="1"/>
        <v>0.70361971484299302</v>
      </c>
    </row>
    <row r="15" spans="2:13" x14ac:dyDescent="0.25">
      <c r="B15" s="62"/>
      <c r="C15" s="24" t="s">
        <v>15</v>
      </c>
      <c r="D15" s="25">
        <f>SUM(D9:D14)</f>
        <v>458607832</v>
      </c>
      <c r="E15" s="25">
        <f>SUM(E9:E14)</f>
        <v>167037649</v>
      </c>
      <c r="F15" s="25">
        <f>SUM(F9:F14)</f>
        <v>291570183</v>
      </c>
      <c r="G15" s="26">
        <f>E15/D15</f>
        <v>0.36422764145031</v>
      </c>
    </row>
    <row r="16" spans="2:13" x14ac:dyDescent="0.25">
      <c r="B16" s="63">
        <v>2</v>
      </c>
      <c r="C16" s="11" t="s">
        <v>1</v>
      </c>
      <c r="D16" s="12"/>
      <c r="E16" s="12"/>
      <c r="F16" s="12"/>
      <c r="G16" s="14"/>
    </row>
    <row r="17" spans="2:7" x14ac:dyDescent="0.25">
      <c r="B17" s="63"/>
      <c r="C17" s="13" t="s">
        <v>5</v>
      </c>
      <c r="D17" s="12">
        <v>167923543</v>
      </c>
      <c r="E17" s="12">
        <v>67854763</v>
      </c>
      <c r="F17" s="12">
        <f t="shared" ref="F17:F23" si="2">D17-E17</f>
        <v>100068780</v>
      </c>
      <c r="G17" s="14">
        <f t="shared" ref="G17:G21" si="3">E17/D17</f>
        <v>0.40408129668869602</v>
      </c>
    </row>
    <row r="18" spans="2:7" x14ac:dyDescent="0.25">
      <c r="B18" s="63"/>
      <c r="C18" s="13" t="s">
        <v>6</v>
      </c>
      <c r="D18" s="12">
        <v>131976862</v>
      </c>
      <c r="E18" s="12">
        <v>67933477</v>
      </c>
      <c r="F18" s="12">
        <f t="shared" si="2"/>
        <v>64043385</v>
      </c>
      <c r="G18" s="14">
        <f t="shared" si="3"/>
        <v>0.51473778032394801</v>
      </c>
    </row>
    <row r="19" spans="2:7" x14ac:dyDescent="0.25">
      <c r="B19" s="63"/>
      <c r="C19" s="13" t="s">
        <v>7</v>
      </c>
      <c r="D19" s="12">
        <v>6495716</v>
      </c>
      <c r="E19" s="12">
        <v>2936189</v>
      </c>
      <c r="F19" s="12">
        <f t="shared" si="2"/>
        <v>3559527</v>
      </c>
      <c r="G19" s="14">
        <f t="shared" si="3"/>
        <v>0.45201930010486913</v>
      </c>
    </row>
    <row r="20" spans="2:7" x14ac:dyDescent="0.25">
      <c r="B20" s="63"/>
      <c r="C20" s="13" t="s">
        <v>8</v>
      </c>
      <c r="D20" s="12">
        <v>64942415</v>
      </c>
      <c r="E20" s="12">
        <v>23065384</v>
      </c>
      <c r="F20" s="12">
        <f t="shared" si="2"/>
        <v>41877031</v>
      </c>
      <c r="G20" s="14">
        <f t="shared" si="3"/>
        <v>0.35516671192471055</v>
      </c>
    </row>
    <row r="21" spans="2:7" x14ac:dyDescent="0.25">
      <c r="B21" s="63"/>
      <c r="C21" s="13" t="s">
        <v>9</v>
      </c>
      <c r="D21" s="12">
        <v>93423792</v>
      </c>
      <c r="E21" s="12">
        <v>31609823</v>
      </c>
      <c r="F21" s="12">
        <f t="shared" si="2"/>
        <v>61813969</v>
      </c>
      <c r="G21" s="14">
        <f t="shared" si="3"/>
        <v>0.33834874739402571</v>
      </c>
    </row>
    <row r="22" spans="2:7" x14ac:dyDescent="0.25">
      <c r="B22" s="63"/>
      <c r="C22" s="13" t="s">
        <v>10</v>
      </c>
      <c r="D22" s="12">
        <v>16606500</v>
      </c>
      <c r="E22" s="12">
        <v>3000000</v>
      </c>
      <c r="F22" s="12">
        <f t="shared" ref="F22" si="4">D22-E22</f>
        <v>13606500</v>
      </c>
      <c r="G22" s="14">
        <f t="shared" ref="G22" si="5">E22/D22</f>
        <v>0.18065215427693976</v>
      </c>
    </row>
    <row r="23" spans="2:7" x14ac:dyDescent="0.25">
      <c r="B23" s="63"/>
      <c r="C23" s="35" t="s">
        <v>70</v>
      </c>
      <c r="D23" s="12">
        <v>0</v>
      </c>
      <c r="E23" s="12">
        <v>0</v>
      </c>
      <c r="F23" s="12">
        <f t="shared" si="2"/>
        <v>0</v>
      </c>
      <c r="G23" s="14">
        <v>0</v>
      </c>
    </row>
    <row r="24" spans="2:7" x14ac:dyDescent="0.25">
      <c r="B24" s="63"/>
      <c r="C24" s="27" t="s">
        <v>15</v>
      </c>
      <c r="D24" s="28">
        <f>SUM(D17:D23)</f>
        <v>481368828</v>
      </c>
      <c r="E24" s="28">
        <f t="shared" ref="E24:F24" si="6">SUM(E17:E23)</f>
        <v>196399636</v>
      </c>
      <c r="F24" s="28">
        <f t="shared" si="6"/>
        <v>284969192</v>
      </c>
      <c r="G24" s="29">
        <f>E24/D24</f>
        <v>0.40800239769576441</v>
      </c>
    </row>
    <row r="25" spans="2:7" x14ac:dyDescent="0.25">
      <c r="B25" s="52">
        <v>3</v>
      </c>
      <c r="C25" s="11" t="s">
        <v>2</v>
      </c>
      <c r="D25" s="12"/>
      <c r="E25" s="12"/>
      <c r="F25" s="12"/>
      <c r="G25" s="12"/>
    </row>
    <row r="26" spans="2:7" x14ac:dyDescent="0.25">
      <c r="B26" s="52"/>
      <c r="C26" s="13" t="s">
        <v>14</v>
      </c>
      <c r="D26" s="12">
        <v>0</v>
      </c>
      <c r="E26" s="12">
        <v>0</v>
      </c>
      <c r="F26" s="12">
        <v>0</v>
      </c>
      <c r="G26" s="14" t="e">
        <f t="shared" ref="G26" si="7">E26/D26</f>
        <v>#DIV/0!</v>
      </c>
    </row>
    <row r="27" spans="2:7" x14ac:dyDescent="0.25">
      <c r="B27" s="52"/>
      <c r="C27" s="13" t="s">
        <v>62</v>
      </c>
      <c r="D27" s="12">
        <v>0</v>
      </c>
      <c r="E27" s="12">
        <v>0</v>
      </c>
      <c r="F27" s="12">
        <v>0</v>
      </c>
      <c r="G27" s="14" t="e">
        <f t="shared" ref="G27:G29" si="8">E27/D27</f>
        <v>#DIV/0!</v>
      </c>
    </row>
    <row r="28" spans="2:7" x14ac:dyDescent="0.25">
      <c r="B28" s="52"/>
      <c r="C28" s="15" t="s">
        <v>63</v>
      </c>
      <c r="D28" s="12">
        <v>0</v>
      </c>
      <c r="E28" s="12">
        <v>0</v>
      </c>
      <c r="F28" s="12">
        <v>0</v>
      </c>
      <c r="G28" s="14" t="e">
        <f t="shared" si="8"/>
        <v>#DIV/0!</v>
      </c>
    </row>
    <row r="29" spans="2:7" x14ac:dyDescent="0.25">
      <c r="B29" s="52"/>
      <c r="C29" s="15" t="s">
        <v>49</v>
      </c>
      <c r="D29" s="12">
        <v>0</v>
      </c>
      <c r="E29" s="12">
        <v>0</v>
      </c>
      <c r="F29" s="12">
        <v>0</v>
      </c>
      <c r="G29" s="14" t="e">
        <f t="shared" si="8"/>
        <v>#DIV/0!</v>
      </c>
    </row>
    <row r="30" spans="2:7" x14ac:dyDescent="0.25">
      <c r="B30" s="52"/>
      <c r="C30" s="30" t="s">
        <v>15</v>
      </c>
      <c r="D30" s="33">
        <f>SUM(D26:D29)</f>
        <v>0</v>
      </c>
      <c r="E30" s="33">
        <f t="shared" ref="E30:F30" si="9">SUM(E26:E29)</f>
        <v>0</v>
      </c>
      <c r="F30" s="33">
        <f t="shared" si="9"/>
        <v>0</v>
      </c>
      <c r="G30" s="33" t="e">
        <f>E30/D30</f>
        <v>#DIV/0!</v>
      </c>
    </row>
    <row r="31" spans="2:7" x14ac:dyDescent="0.25">
      <c r="B31" s="53" t="s">
        <v>16</v>
      </c>
      <c r="C31" s="53"/>
      <c r="D31" s="34">
        <f>D15+D24+D30</f>
        <v>939976660</v>
      </c>
      <c r="E31" s="34">
        <f t="shared" ref="E31:F31" si="10">E15+E24+E30</f>
        <v>363437285</v>
      </c>
      <c r="F31" s="34">
        <f t="shared" si="10"/>
        <v>576539375</v>
      </c>
      <c r="G31" s="34">
        <f>E31/D31</f>
        <v>0.38664500988779871</v>
      </c>
    </row>
    <row r="32" spans="2:7" x14ac:dyDescent="0.25">
      <c r="E32" s="16"/>
    </row>
    <row r="33" spans="2:7" ht="15.75" x14ac:dyDescent="0.25">
      <c r="B33" s="32" t="s">
        <v>35</v>
      </c>
    </row>
    <row r="34" spans="2:7" x14ac:dyDescent="0.25">
      <c r="B34" s="54" t="s">
        <v>3</v>
      </c>
      <c r="C34" s="55" t="s">
        <v>24</v>
      </c>
      <c r="D34" s="60" t="s">
        <v>11</v>
      </c>
      <c r="E34" s="4" t="s">
        <v>12</v>
      </c>
      <c r="F34" s="60" t="s">
        <v>13</v>
      </c>
      <c r="G34" s="60" t="s">
        <v>19</v>
      </c>
    </row>
    <row r="35" spans="2:7" x14ac:dyDescent="0.25">
      <c r="B35" s="54"/>
      <c r="C35" s="55"/>
      <c r="D35" s="61"/>
      <c r="E35" s="5" t="s">
        <v>46</v>
      </c>
      <c r="F35" s="61"/>
      <c r="G35" s="61"/>
    </row>
    <row r="36" spans="2:7" x14ac:dyDescent="0.25">
      <c r="B36" s="54"/>
      <c r="C36" s="55"/>
      <c r="D36" s="6" t="s">
        <v>20</v>
      </c>
      <c r="E36" s="5" t="s">
        <v>21</v>
      </c>
      <c r="F36" s="7" t="s">
        <v>22</v>
      </c>
      <c r="G36" s="5" t="s">
        <v>23</v>
      </c>
    </row>
    <row r="37" spans="2:7" x14ac:dyDescent="0.25">
      <c r="B37" s="54"/>
      <c r="C37" s="55"/>
      <c r="D37" s="8" t="s">
        <v>17</v>
      </c>
      <c r="E37" s="9" t="s">
        <v>17</v>
      </c>
      <c r="F37" s="10" t="s">
        <v>17</v>
      </c>
      <c r="G37" s="9" t="s">
        <v>18</v>
      </c>
    </row>
    <row r="38" spans="2:7" x14ac:dyDescent="0.25">
      <c r="B38" s="17">
        <v>1</v>
      </c>
      <c r="C38" s="13" t="s">
        <v>26</v>
      </c>
      <c r="D38" s="12">
        <v>262277479.37</v>
      </c>
      <c r="E38" s="12">
        <v>139878489</v>
      </c>
      <c r="F38" s="12">
        <f t="shared" ref="F38:F45" si="11">D38-E38</f>
        <v>122398990.37</v>
      </c>
      <c r="G38" s="14">
        <f t="shared" ref="G38:G46" si="12">E38/D38</f>
        <v>0.53332253053519196</v>
      </c>
    </row>
    <row r="39" spans="2:7" x14ac:dyDescent="0.25">
      <c r="B39" s="17">
        <v>2</v>
      </c>
      <c r="C39" s="13" t="s">
        <v>25</v>
      </c>
      <c r="D39" s="12">
        <v>198249810.65000001</v>
      </c>
      <c r="E39" s="12">
        <v>60185888</v>
      </c>
      <c r="F39" s="12">
        <f>D39-E39</f>
        <v>138063922.65000001</v>
      </c>
      <c r="G39" s="14">
        <f>E39/D39</f>
        <v>0.30358610584630086</v>
      </c>
    </row>
    <row r="40" spans="2:7" x14ac:dyDescent="0.25">
      <c r="B40" s="17">
        <v>3</v>
      </c>
      <c r="C40" s="13" t="s">
        <v>50</v>
      </c>
      <c r="D40" s="12">
        <v>35556360</v>
      </c>
      <c r="E40" s="12">
        <v>5142367</v>
      </c>
      <c r="F40" s="12">
        <f>D40-E40</f>
        <v>30413993</v>
      </c>
      <c r="G40" s="14">
        <f>E40/D40</f>
        <v>0.14462579971628142</v>
      </c>
    </row>
    <row r="41" spans="2:7" x14ac:dyDescent="0.25">
      <c r="B41" s="17">
        <v>4</v>
      </c>
      <c r="C41" s="13" t="s">
        <v>27</v>
      </c>
      <c r="D41" s="12">
        <v>120730998</v>
      </c>
      <c r="E41" s="12">
        <v>86633907</v>
      </c>
      <c r="F41" s="12">
        <f t="shared" si="11"/>
        <v>34097091</v>
      </c>
      <c r="G41" s="14">
        <f t="shared" si="12"/>
        <v>0.71757799103093645</v>
      </c>
    </row>
    <row r="42" spans="2:7" x14ac:dyDescent="0.25">
      <c r="B42" s="17">
        <v>5</v>
      </c>
      <c r="C42" s="13" t="s">
        <v>28</v>
      </c>
      <c r="D42" s="12">
        <v>235966844</v>
      </c>
      <c r="E42" s="12">
        <v>67270686</v>
      </c>
      <c r="F42" s="12">
        <f t="shared" si="11"/>
        <v>168696158</v>
      </c>
      <c r="G42" s="14">
        <f t="shared" si="12"/>
        <v>0.28508533173414818</v>
      </c>
    </row>
    <row r="43" spans="2:7" x14ac:dyDescent="0.25">
      <c r="B43" s="17">
        <v>6</v>
      </c>
      <c r="C43" s="13" t="s">
        <v>29</v>
      </c>
      <c r="D43" s="12">
        <v>26158550</v>
      </c>
      <c r="E43" s="12">
        <v>0</v>
      </c>
      <c r="F43" s="12">
        <f t="shared" si="11"/>
        <v>26158550</v>
      </c>
      <c r="G43" s="14">
        <f t="shared" si="12"/>
        <v>0</v>
      </c>
    </row>
    <row r="44" spans="2:7" x14ac:dyDescent="0.25">
      <c r="B44" s="17">
        <v>7</v>
      </c>
      <c r="C44" s="13" t="s">
        <v>30</v>
      </c>
      <c r="D44" s="12">
        <v>0</v>
      </c>
      <c r="E44" s="12">
        <v>0</v>
      </c>
      <c r="F44" s="12">
        <f t="shared" si="11"/>
        <v>0</v>
      </c>
      <c r="G44" s="14">
        <v>0</v>
      </c>
    </row>
    <row r="45" spans="2:7" x14ac:dyDescent="0.25">
      <c r="B45" s="17">
        <v>8</v>
      </c>
      <c r="C45" s="13" t="s">
        <v>31</v>
      </c>
      <c r="D45" s="12">
        <v>61036614.869999997</v>
      </c>
      <c r="E45" s="12">
        <v>26538741</v>
      </c>
      <c r="F45" s="12">
        <f t="shared" si="11"/>
        <v>34497873.869999997</v>
      </c>
      <c r="G45" s="14">
        <f t="shared" si="12"/>
        <v>0.43480034167235593</v>
      </c>
    </row>
    <row r="46" spans="2:7" x14ac:dyDescent="0.25">
      <c r="B46" s="59" t="s">
        <v>32</v>
      </c>
      <c r="C46" s="59"/>
      <c r="D46" s="18">
        <f>SUM(D38:D45)</f>
        <v>939976656.88999999</v>
      </c>
      <c r="E46" s="18">
        <f t="shared" ref="E46:F46" si="13">SUM(E38:E45)</f>
        <v>385650078</v>
      </c>
      <c r="F46" s="18">
        <f t="shared" si="13"/>
        <v>554326578.88999999</v>
      </c>
      <c r="G46" s="19">
        <f t="shared" si="12"/>
        <v>0.41027622885440485</v>
      </c>
    </row>
    <row r="48" spans="2:7" x14ac:dyDescent="0.25">
      <c r="B48" s="59" t="s">
        <v>34</v>
      </c>
      <c r="C48" s="59"/>
      <c r="D48" s="18">
        <f>D31-D46</f>
        <v>3.1100000143051147</v>
      </c>
      <c r="E48" s="18">
        <f t="shared" ref="E48:F48" si="14">E31-E46</f>
        <v>-22212793</v>
      </c>
      <c r="F48" s="18">
        <f t="shared" si="14"/>
        <v>22212796.110000014</v>
      </c>
      <c r="G48" s="19">
        <f t="shared" ref="G48" si="15">E48/D48</f>
        <v>-7142377.1375651043</v>
      </c>
    </row>
    <row r="50" spans="2:7" x14ac:dyDescent="0.25">
      <c r="B50" s="31" t="s">
        <v>36</v>
      </c>
      <c r="E50" s="16"/>
    </row>
    <row r="51" spans="2:7" x14ac:dyDescent="0.25">
      <c r="B51" s="56" t="s">
        <v>38</v>
      </c>
      <c r="C51" s="57"/>
      <c r="D51" s="57"/>
      <c r="E51" s="57"/>
      <c r="F51" s="57"/>
      <c r="G51" s="58"/>
    </row>
    <row r="52" spans="2:7" x14ac:dyDescent="0.25">
      <c r="B52" s="20" t="s">
        <v>37</v>
      </c>
      <c r="C52" s="21" t="s">
        <v>39</v>
      </c>
      <c r="D52" s="21" t="s">
        <v>73</v>
      </c>
      <c r="E52" s="21" t="s">
        <v>40</v>
      </c>
      <c r="F52" s="21" t="s">
        <v>12</v>
      </c>
      <c r="G52" s="21" t="s">
        <v>72</v>
      </c>
    </row>
    <row r="53" spans="2:7" x14ac:dyDescent="0.25">
      <c r="B53" s="22">
        <v>1</v>
      </c>
      <c r="C53" s="13" t="s">
        <v>109</v>
      </c>
      <c r="D53" s="15" t="s">
        <v>74</v>
      </c>
      <c r="E53" s="23">
        <v>0</v>
      </c>
      <c r="F53" s="23">
        <v>0</v>
      </c>
      <c r="G53" s="23">
        <f>E53-F53</f>
        <v>0</v>
      </c>
    </row>
    <row r="54" spans="2:7" x14ac:dyDescent="0.25">
      <c r="B54" s="22">
        <v>2</v>
      </c>
      <c r="C54" s="13" t="s">
        <v>110</v>
      </c>
      <c r="D54" s="15" t="s">
        <v>75</v>
      </c>
      <c r="E54" s="23">
        <v>30</v>
      </c>
      <c r="F54" s="23">
        <v>0</v>
      </c>
      <c r="G54" s="23">
        <f t="shared" ref="G54:G58" si="16">E54-F54</f>
        <v>30</v>
      </c>
    </row>
    <row r="55" spans="2:7" x14ac:dyDescent="0.25">
      <c r="B55" s="22">
        <v>3</v>
      </c>
      <c r="C55" s="13" t="s">
        <v>76</v>
      </c>
      <c r="D55" s="15" t="s">
        <v>77</v>
      </c>
      <c r="E55" s="23">
        <v>100</v>
      </c>
      <c r="F55" s="23">
        <v>100</v>
      </c>
      <c r="G55" s="23">
        <f t="shared" si="16"/>
        <v>0</v>
      </c>
    </row>
    <row r="56" spans="2:7" x14ac:dyDescent="0.25">
      <c r="B56" s="22">
        <v>4</v>
      </c>
      <c r="C56" s="13" t="s">
        <v>111</v>
      </c>
      <c r="D56" s="15" t="s">
        <v>112</v>
      </c>
      <c r="E56" s="23">
        <v>12</v>
      </c>
      <c r="F56" s="23">
        <v>0</v>
      </c>
      <c r="G56" s="23">
        <f t="shared" si="16"/>
        <v>12</v>
      </c>
    </row>
    <row r="57" spans="2:7" x14ac:dyDescent="0.25">
      <c r="B57" s="22">
        <v>5</v>
      </c>
      <c r="C57" s="13" t="s">
        <v>113</v>
      </c>
      <c r="D57" s="15" t="s">
        <v>114</v>
      </c>
      <c r="E57" s="23">
        <v>100</v>
      </c>
      <c r="F57" s="23">
        <v>100</v>
      </c>
      <c r="G57" s="23">
        <f t="shared" si="16"/>
        <v>0</v>
      </c>
    </row>
    <row r="58" spans="2:7" x14ac:dyDescent="0.25">
      <c r="B58" s="22">
        <v>6</v>
      </c>
      <c r="C58" s="13" t="s">
        <v>115</v>
      </c>
      <c r="D58" s="15"/>
      <c r="E58" s="23">
        <v>0</v>
      </c>
      <c r="F58" s="23">
        <v>0</v>
      </c>
      <c r="G58" s="23">
        <f t="shared" si="16"/>
        <v>0</v>
      </c>
    </row>
    <row r="59" spans="2:7" x14ac:dyDescent="0.25">
      <c r="B59" s="2" t="s">
        <v>71</v>
      </c>
    </row>
  </sheetData>
  <mergeCells count="19">
    <mergeCell ref="B8:B15"/>
    <mergeCell ref="B16:B24"/>
    <mergeCell ref="E1:F1"/>
    <mergeCell ref="L1:M1"/>
    <mergeCell ref="F4:F5"/>
    <mergeCell ref="G4:G5"/>
    <mergeCell ref="D4:D5"/>
    <mergeCell ref="B4:B7"/>
    <mergeCell ref="C4:C7"/>
    <mergeCell ref="B25:B30"/>
    <mergeCell ref="B31:C31"/>
    <mergeCell ref="B34:B37"/>
    <mergeCell ref="C34:C37"/>
    <mergeCell ref="B51:G51"/>
    <mergeCell ref="B46:C46"/>
    <mergeCell ref="D34:D35"/>
    <mergeCell ref="F34:F35"/>
    <mergeCell ref="G34:G35"/>
    <mergeCell ref="B48:C48"/>
  </mergeCells>
  <pageMargins left="0.7" right="0.7" top="0.75" bottom="0.75" header="0.3" footer="0.3"/>
  <pageSetup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fitToPage="1"/>
  </sheetPr>
  <dimension ref="B1:O17"/>
  <sheetViews>
    <sheetView zoomScale="90" zoomScaleNormal="90" workbookViewId="0">
      <pane xSplit="10" ySplit="6" topLeftCell="K7" activePane="bottomRight" state="frozen"/>
      <selection pane="topRight" activeCell="K1" sqref="K1"/>
      <selection pane="bottomLeft" activeCell="A7" sqref="A7"/>
      <selection pane="bottomRight" activeCell="G11" sqref="G11"/>
    </sheetView>
  </sheetViews>
  <sheetFormatPr defaultColWidth="9.140625" defaultRowHeight="15" x14ac:dyDescent="0.25"/>
  <cols>
    <col min="1" max="1" width="2.28515625" style="76" customWidth="1"/>
    <col min="2" max="2" width="5.85546875" style="76" customWidth="1"/>
    <col min="3" max="3" width="49.28515625" style="76" customWidth="1"/>
    <col min="4" max="5" width="15" style="76" bestFit="1" customWidth="1"/>
    <col min="6" max="6" width="20.85546875" style="76" customWidth="1"/>
    <col min="7" max="7" width="27.140625" style="76" bestFit="1" customWidth="1"/>
    <col min="8" max="8" width="16" style="76" customWidth="1"/>
    <col min="9" max="9" width="19.5703125" style="76" bestFit="1" customWidth="1"/>
    <col min="10" max="10" width="14.140625" style="76" customWidth="1"/>
    <col min="11" max="11" width="3.85546875" style="76" customWidth="1"/>
    <col min="12" max="12" width="6.85546875" style="76" customWidth="1"/>
    <col min="13" max="13" width="11.42578125" style="76" hidden="1" customWidth="1"/>
    <col min="14" max="14" width="9.140625" style="76"/>
    <col min="15" max="15" width="11.7109375" style="76" customWidth="1"/>
    <col min="16" max="16" width="12.42578125" style="76" bestFit="1" customWidth="1"/>
    <col min="17" max="16384" width="9.140625" style="76"/>
  </cols>
  <sheetData>
    <row r="1" spans="2:15" x14ac:dyDescent="0.25">
      <c r="B1" s="80" t="s">
        <v>116</v>
      </c>
      <c r="C1" s="81"/>
      <c r="D1" s="81"/>
      <c r="E1" s="81"/>
      <c r="F1" s="81"/>
      <c r="G1" s="72"/>
      <c r="H1" s="72"/>
      <c r="I1" s="81"/>
      <c r="J1" s="81"/>
      <c r="K1" s="75"/>
      <c r="N1" s="64"/>
      <c r="O1" s="64"/>
    </row>
    <row r="2" spans="2:15" x14ac:dyDescent="0.25">
      <c r="B2" s="80" t="s">
        <v>45</v>
      </c>
      <c r="C2" s="81"/>
      <c r="D2" s="81"/>
      <c r="E2" s="81"/>
      <c r="F2" s="81"/>
      <c r="G2" s="94"/>
      <c r="H2" s="95" t="s">
        <v>58</v>
      </c>
      <c r="I2" s="81"/>
      <c r="J2" s="81"/>
      <c r="K2" s="75"/>
      <c r="N2" s="79"/>
      <c r="O2" s="79"/>
    </row>
    <row r="3" spans="2:15" x14ac:dyDescent="0.25">
      <c r="B3" s="95" t="s">
        <v>106</v>
      </c>
      <c r="C3" s="81"/>
      <c r="D3" s="81"/>
      <c r="E3" s="81"/>
      <c r="F3" s="81"/>
      <c r="G3" s="81"/>
      <c r="H3" s="81"/>
      <c r="I3" s="81"/>
      <c r="J3" s="81"/>
    </row>
    <row r="4" spans="2:15" ht="15" customHeight="1" x14ac:dyDescent="0.25">
      <c r="B4" s="65" t="s">
        <v>37</v>
      </c>
      <c r="C4" s="66" t="s">
        <v>41</v>
      </c>
      <c r="D4" s="74" t="s">
        <v>44</v>
      </c>
      <c r="E4" s="74"/>
      <c r="F4" s="74"/>
      <c r="G4" s="89" t="s">
        <v>107</v>
      </c>
      <c r="H4" s="74" t="s">
        <v>67</v>
      </c>
      <c r="I4" s="70" t="s">
        <v>42</v>
      </c>
      <c r="J4" s="73" t="s">
        <v>43</v>
      </c>
    </row>
    <row r="5" spans="2:15" x14ac:dyDescent="0.25">
      <c r="B5" s="65"/>
      <c r="C5" s="66"/>
      <c r="D5" s="74"/>
      <c r="E5" s="74"/>
      <c r="F5" s="74"/>
      <c r="G5" s="89" t="s">
        <v>108</v>
      </c>
      <c r="H5" s="74"/>
      <c r="I5" s="70"/>
      <c r="J5" s="73"/>
    </row>
    <row r="6" spans="2:15" x14ac:dyDescent="0.25">
      <c r="B6" s="65"/>
      <c r="C6" s="66"/>
      <c r="D6" s="89" t="s">
        <v>65</v>
      </c>
      <c r="E6" s="89" t="s">
        <v>64</v>
      </c>
      <c r="F6" s="89" t="s">
        <v>66</v>
      </c>
      <c r="G6" s="89" t="s">
        <v>17</v>
      </c>
      <c r="H6" s="89" t="s">
        <v>17</v>
      </c>
      <c r="I6" s="70"/>
      <c r="J6" s="73"/>
    </row>
    <row r="7" spans="2:15" ht="31.5" x14ac:dyDescent="0.25">
      <c r="B7" s="82">
        <v>1</v>
      </c>
      <c r="C7" s="83" t="s">
        <v>118</v>
      </c>
      <c r="D7" s="90" t="s">
        <v>119</v>
      </c>
      <c r="E7" s="90" t="s">
        <v>120</v>
      </c>
      <c r="F7" s="97" t="s">
        <v>121</v>
      </c>
      <c r="G7" s="84"/>
      <c r="H7" s="84" t="e">
        <f>#REF!-G7</f>
        <v>#REF!</v>
      </c>
      <c r="I7" s="85" t="s">
        <v>1</v>
      </c>
      <c r="J7" s="86" t="s">
        <v>60</v>
      </c>
    </row>
    <row r="8" spans="2:15" ht="31.5" x14ac:dyDescent="0.25">
      <c r="B8" s="82">
        <v>2</v>
      </c>
      <c r="C8" s="83" t="s">
        <v>122</v>
      </c>
      <c r="D8" s="90" t="s">
        <v>123</v>
      </c>
      <c r="E8" s="90" t="s">
        <v>124</v>
      </c>
      <c r="F8" s="97" t="s">
        <v>125</v>
      </c>
      <c r="G8" s="84">
        <v>0</v>
      </c>
      <c r="H8" s="84" t="e">
        <f>#REF!-G8</f>
        <v>#REF!</v>
      </c>
      <c r="I8" s="85"/>
      <c r="J8" s="86" t="s">
        <v>59</v>
      </c>
    </row>
    <row r="9" spans="2:15" ht="47.25" x14ac:dyDescent="0.25">
      <c r="B9" s="82">
        <v>3</v>
      </c>
      <c r="C9" s="83" t="s">
        <v>126</v>
      </c>
      <c r="D9" s="90" t="s">
        <v>127</v>
      </c>
      <c r="E9" s="90" t="s">
        <v>144</v>
      </c>
      <c r="F9" s="97" t="s">
        <v>145</v>
      </c>
      <c r="G9" s="84">
        <v>0</v>
      </c>
      <c r="H9" s="84" t="e">
        <f>#REF!-G9</f>
        <v>#REF!</v>
      </c>
      <c r="I9" s="85"/>
      <c r="J9" s="86" t="s">
        <v>60</v>
      </c>
    </row>
    <row r="10" spans="2:15" ht="30" x14ac:dyDescent="0.25">
      <c r="B10" s="82">
        <v>4</v>
      </c>
      <c r="C10" s="96" t="s">
        <v>146</v>
      </c>
      <c r="D10" s="90" t="s">
        <v>147</v>
      </c>
      <c r="E10" s="90" t="s">
        <v>148</v>
      </c>
      <c r="F10" s="98">
        <v>3194501.95</v>
      </c>
      <c r="G10" s="84">
        <v>0</v>
      </c>
      <c r="H10" s="84">
        <f>F10-G10</f>
        <v>3194501.95</v>
      </c>
      <c r="I10" s="85"/>
      <c r="J10" s="86" t="s">
        <v>59</v>
      </c>
    </row>
    <row r="11" spans="2:15" ht="78.75" x14ac:dyDescent="0.25">
      <c r="B11" s="82">
        <v>5</v>
      </c>
      <c r="C11" s="83" t="s">
        <v>149</v>
      </c>
      <c r="D11" s="90" t="s">
        <v>150</v>
      </c>
      <c r="E11" s="100" t="s">
        <v>151</v>
      </c>
      <c r="F11" s="84">
        <v>389426.22</v>
      </c>
      <c r="G11" s="84">
        <v>0</v>
      </c>
      <c r="H11" s="84">
        <f>F11-G11</f>
        <v>389426.22</v>
      </c>
      <c r="I11" s="85" t="s">
        <v>1</v>
      </c>
      <c r="J11" s="86" t="s">
        <v>59</v>
      </c>
    </row>
    <row r="12" spans="2:15" ht="45" x14ac:dyDescent="0.25">
      <c r="B12" s="82">
        <v>6</v>
      </c>
      <c r="C12" s="99" t="s">
        <v>152</v>
      </c>
      <c r="D12" s="81" t="s">
        <v>153</v>
      </c>
      <c r="E12" s="81" t="s">
        <v>154</v>
      </c>
      <c r="F12" s="84">
        <v>265912.02</v>
      </c>
      <c r="G12" s="84">
        <v>0</v>
      </c>
      <c r="H12" s="84">
        <f t="shared" ref="H12:H16" si="0">F12-G12</f>
        <v>265912.02</v>
      </c>
      <c r="I12" s="81" t="s">
        <v>1</v>
      </c>
      <c r="J12" s="81" t="s">
        <v>60</v>
      </c>
    </row>
    <row r="13" spans="2:15" ht="30" x14ac:dyDescent="0.25">
      <c r="B13" s="82">
        <v>7</v>
      </c>
      <c r="C13" s="99" t="s">
        <v>155</v>
      </c>
      <c r="D13" s="81" t="s">
        <v>147</v>
      </c>
      <c r="E13" s="81" t="s">
        <v>148</v>
      </c>
      <c r="F13" s="84">
        <v>3379027.91</v>
      </c>
      <c r="G13" s="84">
        <v>0</v>
      </c>
      <c r="H13" s="84">
        <f t="shared" si="0"/>
        <v>3379027.91</v>
      </c>
      <c r="I13" s="81"/>
      <c r="J13" s="81" t="s">
        <v>59</v>
      </c>
    </row>
    <row r="14" spans="2:15" x14ac:dyDescent="0.25">
      <c r="B14" s="82">
        <v>8</v>
      </c>
      <c r="C14" s="78"/>
      <c r="D14" s="90"/>
      <c r="E14" s="90"/>
      <c r="F14" s="84"/>
      <c r="G14" s="84">
        <v>0</v>
      </c>
      <c r="H14" s="84">
        <f t="shared" si="0"/>
        <v>0</v>
      </c>
      <c r="I14" s="93"/>
      <c r="J14" s="86"/>
    </row>
    <row r="15" spans="2:15" x14ac:dyDescent="0.25">
      <c r="B15" s="82">
        <v>9</v>
      </c>
      <c r="C15" s="78"/>
      <c r="D15" s="90"/>
      <c r="E15" s="90"/>
      <c r="F15" s="84"/>
      <c r="G15" s="84">
        <v>0</v>
      </c>
      <c r="H15" s="84">
        <f t="shared" si="0"/>
        <v>0</v>
      </c>
      <c r="I15" s="93"/>
      <c r="J15" s="86"/>
    </row>
    <row r="16" spans="2:15" x14ac:dyDescent="0.25">
      <c r="B16" s="82">
        <v>10</v>
      </c>
      <c r="C16" s="78"/>
      <c r="D16" s="90"/>
      <c r="E16" s="90"/>
      <c r="F16" s="84"/>
      <c r="G16" s="84">
        <v>0</v>
      </c>
      <c r="H16" s="84">
        <f t="shared" si="0"/>
        <v>0</v>
      </c>
      <c r="I16" s="93"/>
      <c r="J16" s="86"/>
    </row>
    <row r="17" spans="2:10" x14ac:dyDescent="0.25">
      <c r="B17" s="65" t="s">
        <v>16</v>
      </c>
      <c r="C17" s="65"/>
      <c r="D17" s="88"/>
      <c r="E17" s="88"/>
      <c r="F17" s="88">
        <f>SUM(F9:F16)</f>
        <v>7228868.0999999996</v>
      </c>
      <c r="G17" s="88">
        <f>SUM(G7:G16)</f>
        <v>0</v>
      </c>
      <c r="H17" s="71"/>
      <c r="I17" s="71"/>
      <c r="J17" s="71"/>
    </row>
  </sheetData>
  <mergeCells count="10">
    <mergeCell ref="B17:C17"/>
    <mergeCell ref="H17:J17"/>
    <mergeCell ref="J4:J6"/>
    <mergeCell ref="G1:H1"/>
    <mergeCell ref="N1:O1"/>
    <mergeCell ref="D4:F5"/>
    <mergeCell ref="B4:B6"/>
    <mergeCell ref="C4:C6"/>
    <mergeCell ref="H4:H5"/>
    <mergeCell ref="I4:I6"/>
  </mergeCells>
  <printOptions horizontalCentered="1"/>
  <pageMargins left="0.5" right="0.25" top="0.75" bottom="0.75" header="0.3" footer="0.3"/>
  <pageSetup scale="70" fitToHeight="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1:F12"/>
  <sheetViews>
    <sheetView tabSelected="1" workbookViewId="0">
      <pane xSplit="6" ySplit="4" topLeftCell="G5" activePane="bottomRight" state="frozen"/>
      <selection pane="topRight" activeCell="G1" sqref="G1"/>
      <selection pane="bottomLeft" activeCell="A5" sqref="A5"/>
      <selection pane="bottomRight" activeCell="D7" sqref="D7"/>
    </sheetView>
  </sheetViews>
  <sheetFormatPr defaultRowHeight="15" x14ac:dyDescent="0.25"/>
  <cols>
    <col min="1" max="1" width="2.28515625" style="76" customWidth="1"/>
    <col min="2" max="2" width="4.5703125" style="76" customWidth="1"/>
    <col min="3" max="3" width="29" style="76" customWidth="1"/>
    <col min="4" max="4" width="32.7109375" style="76" customWidth="1"/>
    <col min="5" max="5" width="23.28515625" style="76" customWidth="1"/>
    <col min="6" max="6" width="37.28515625" style="76" customWidth="1"/>
    <col min="7" max="16384" width="9.140625" style="76"/>
  </cols>
  <sheetData>
    <row r="1" spans="2:6" x14ac:dyDescent="0.25">
      <c r="B1" s="75" t="s">
        <v>51</v>
      </c>
      <c r="C1" s="75"/>
      <c r="D1" s="75"/>
      <c r="E1" s="75"/>
      <c r="F1" s="75"/>
    </row>
    <row r="2" spans="2:6" x14ac:dyDescent="0.25">
      <c r="B2" s="75" t="s">
        <v>85</v>
      </c>
      <c r="C2" s="75"/>
      <c r="D2" s="75"/>
      <c r="E2" s="75"/>
      <c r="F2" s="92" t="s">
        <v>84</v>
      </c>
    </row>
    <row r="3" spans="2:6" x14ac:dyDescent="0.25">
      <c r="B3" s="87" t="s">
        <v>83</v>
      </c>
      <c r="C3" s="75"/>
      <c r="D3" s="75"/>
      <c r="E3" s="75"/>
      <c r="F3" s="75"/>
    </row>
    <row r="4" spans="2:6" ht="30" x14ac:dyDescent="0.25">
      <c r="B4" s="77" t="s">
        <v>52</v>
      </c>
      <c r="C4" s="77" t="s">
        <v>54</v>
      </c>
      <c r="D4" s="77" t="s">
        <v>53</v>
      </c>
      <c r="E4" s="77" t="s">
        <v>56</v>
      </c>
      <c r="F4" s="77" t="s">
        <v>57</v>
      </c>
    </row>
    <row r="5" spans="2:6" ht="39.950000000000003" customHeight="1" x14ac:dyDescent="0.25">
      <c r="B5" s="91">
        <v>1</v>
      </c>
      <c r="C5" s="78" t="s">
        <v>86</v>
      </c>
      <c r="D5" s="78" t="s">
        <v>128</v>
      </c>
      <c r="E5" s="78" t="s">
        <v>129</v>
      </c>
      <c r="F5" s="78" t="s">
        <v>130</v>
      </c>
    </row>
    <row r="6" spans="2:6" ht="39.950000000000003" customHeight="1" x14ac:dyDescent="0.25">
      <c r="B6" s="91">
        <v>2</v>
      </c>
      <c r="C6" s="78" t="s">
        <v>78</v>
      </c>
      <c r="D6" s="78" t="s">
        <v>157</v>
      </c>
      <c r="E6" s="78" t="s">
        <v>158</v>
      </c>
      <c r="F6" s="78" t="s">
        <v>159</v>
      </c>
    </row>
    <row r="7" spans="2:6" ht="39.950000000000003" customHeight="1" x14ac:dyDescent="0.25">
      <c r="B7" s="91">
        <v>3</v>
      </c>
      <c r="C7" s="78" t="s">
        <v>55</v>
      </c>
      <c r="D7" s="78" t="s">
        <v>160</v>
      </c>
      <c r="E7" s="78" t="s">
        <v>131</v>
      </c>
      <c r="F7" s="78" t="s">
        <v>132</v>
      </c>
    </row>
    <row r="8" spans="2:6" ht="39.950000000000003" customHeight="1" x14ac:dyDescent="0.25">
      <c r="B8" s="91">
        <v>4</v>
      </c>
      <c r="C8" s="78" t="s">
        <v>81</v>
      </c>
      <c r="D8" s="78" t="s">
        <v>133</v>
      </c>
      <c r="E8" s="78" t="s">
        <v>156</v>
      </c>
      <c r="F8" s="78" t="s">
        <v>134</v>
      </c>
    </row>
    <row r="9" spans="2:6" ht="39.950000000000003" customHeight="1" x14ac:dyDescent="0.25">
      <c r="B9" s="91">
        <v>5</v>
      </c>
      <c r="C9" s="78" t="s">
        <v>80</v>
      </c>
      <c r="D9" s="78" t="s">
        <v>135</v>
      </c>
      <c r="E9" s="78" t="s">
        <v>136</v>
      </c>
      <c r="F9" s="78" t="s">
        <v>137</v>
      </c>
    </row>
    <row r="10" spans="2:6" ht="39.950000000000003" customHeight="1" x14ac:dyDescent="0.25">
      <c r="B10" s="91">
        <v>6</v>
      </c>
      <c r="C10" s="78" t="s">
        <v>82</v>
      </c>
      <c r="D10" s="78" t="s">
        <v>138</v>
      </c>
      <c r="E10" s="78" t="s">
        <v>139</v>
      </c>
      <c r="F10" s="78" t="s">
        <v>132</v>
      </c>
    </row>
    <row r="11" spans="2:6" ht="39.950000000000003" customHeight="1" x14ac:dyDescent="0.25">
      <c r="B11" s="91">
        <v>7</v>
      </c>
      <c r="C11" s="78" t="s">
        <v>79</v>
      </c>
      <c r="D11" s="78" t="s">
        <v>140</v>
      </c>
      <c r="E11" s="78" t="s">
        <v>141</v>
      </c>
      <c r="F11" s="78" t="s">
        <v>134</v>
      </c>
    </row>
    <row r="12" spans="2:6" ht="39.950000000000003" customHeight="1" x14ac:dyDescent="0.25">
      <c r="B12" s="91">
        <v>8</v>
      </c>
      <c r="C12" s="78" t="s">
        <v>87</v>
      </c>
      <c r="D12" s="78" t="s">
        <v>142</v>
      </c>
      <c r="E12" s="78" t="s">
        <v>143</v>
      </c>
      <c r="F12" s="78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G21"/>
  <sheetViews>
    <sheetView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15" sqref="I15"/>
    </sheetView>
  </sheetViews>
  <sheetFormatPr defaultColWidth="12.28515625" defaultRowHeight="18" x14ac:dyDescent="0.35"/>
  <cols>
    <col min="1" max="1" width="8.140625" style="39" customWidth="1"/>
    <col min="2" max="2" width="46.85546875" style="39" customWidth="1"/>
    <col min="3" max="3" width="22.7109375" style="39" bestFit="1" customWidth="1"/>
    <col min="4" max="4" width="20.7109375" style="39" customWidth="1"/>
    <col min="5" max="16384" width="12.28515625" style="39"/>
  </cols>
  <sheetData>
    <row r="1" spans="2:7" x14ac:dyDescent="0.35">
      <c r="B1" s="37" t="s">
        <v>116</v>
      </c>
    </row>
    <row r="2" spans="2:7" x14ac:dyDescent="0.35">
      <c r="B2" s="37" t="s">
        <v>96</v>
      </c>
    </row>
    <row r="3" spans="2:7" s="37" customFormat="1" ht="27" x14ac:dyDescent="0.35">
      <c r="B3" s="67" t="s">
        <v>97</v>
      </c>
      <c r="C3" s="44" t="s">
        <v>98</v>
      </c>
      <c r="D3" s="45" t="s">
        <v>98</v>
      </c>
      <c r="E3" s="36"/>
      <c r="F3" s="36"/>
      <c r="G3" s="36"/>
    </row>
    <row r="4" spans="2:7" x14ac:dyDescent="0.35">
      <c r="B4" s="68"/>
      <c r="C4" s="46">
        <v>45658</v>
      </c>
      <c r="D4" s="47">
        <v>45838</v>
      </c>
      <c r="E4" s="38"/>
      <c r="F4" s="38"/>
      <c r="G4" s="38"/>
    </row>
    <row r="5" spans="2:7" x14ac:dyDescent="0.35">
      <c r="B5" s="69"/>
      <c r="C5" s="48" t="s">
        <v>17</v>
      </c>
      <c r="D5" s="49" t="s">
        <v>17</v>
      </c>
      <c r="E5" s="38"/>
      <c r="F5" s="38"/>
      <c r="G5" s="38"/>
    </row>
    <row r="6" spans="2:7" x14ac:dyDescent="0.35">
      <c r="B6" s="50" t="s">
        <v>88</v>
      </c>
      <c r="C6" s="43">
        <v>0</v>
      </c>
      <c r="D6" s="43">
        <v>0</v>
      </c>
      <c r="E6" s="40"/>
      <c r="F6" s="40"/>
      <c r="G6" s="40"/>
    </row>
    <row r="7" spans="2:7" x14ac:dyDescent="0.35">
      <c r="B7" s="50" t="s">
        <v>89</v>
      </c>
      <c r="C7" s="41">
        <v>665782.36</v>
      </c>
      <c r="D7" s="41">
        <v>665782</v>
      </c>
      <c r="E7" s="40"/>
      <c r="F7" s="40"/>
      <c r="G7" s="40"/>
    </row>
    <row r="8" spans="2:7" x14ac:dyDescent="0.35">
      <c r="B8" s="50" t="s">
        <v>90</v>
      </c>
      <c r="C8" s="41">
        <v>12773652.720000001</v>
      </c>
      <c r="D8" s="41">
        <v>12840473.720000001</v>
      </c>
      <c r="E8" s="40"/>
      <c r="F8" s="40"/>
      <c r="G8" s="40"/>
    </row>
    <row r="9" spans="2:7" x14ac:dyDescent="0.35">
      <c r="B9" s="50" t="s">
        <v>91</v>
      </c>
      <c r="C9" s="41">
        <v>7468420.79</v>
      </c>
      <c r="D9" s="41">
        <v>7229715</v>
      </c>
      <c r="E9" s="40"/>
      <c r="F9" s="40"/>
      <c r="G9" s="40"/>
    </row>
    <row r="10" spans="2:7" x14ac:dyDescent="0.35">
      <c r="B10" s="50" t="s">
        <v>105</v>
      </c>
      <c r="C10" s="41">
        <v>991748</v>
      </c>
      <c r="D10" s="41">
        <v>1324515.24</v>
      </c>
    </row>
    <row r="11" spans="2:7" x14ac:dyDescent="0.35">
      <c r="B11" s="50" t="s">
        <v>99</v>
      </c>
      <c r="C11" s="41">
        <v>0</v>
      </c>
      <c r="D11" s="41">
        <v>160321583.94999999</v>
      </c>
    </row>
    <row r="12" spans="2:7" x14ac:dyDescent="0.35">
      <c r="B12" s="50" t="s">
        <v>100</v>
      </c>
      <c r="C12" s="41">
        <v>0</v>
      </c>
      <c r="D12" s="41">
        <v>168579581.44</v>
      </c>
    </row>
    <row r="13" spans="2:7" x14ac:dyDescent="0.35">
      <c r="B13" s="50" t="s">
        <v>101</v>
      </c>
      <c r="C13" s="41">
        <v>50193174.299999997</v>
      </c>
      <c r="D13" s="41">
        <v>0</v>
      </c>
      <c r="E13" s="39" t="s">
        <v>117</v>
      </c>
    </row>
    <row r="14" spans="2:7" x14ac:dyDescent="0.35">
      <c r="B14" s="50" t="s">
        <v>102</v>
      </c>
      <c r="C14" s="41">
        <v>0</v>
      </c>
      <c r="D14" s="41">
        <v>0</v>
      </c>
    </row>
    <row r="15" spans="2:7" x14ac:dyDescent="0.35">
      <c r="B15" s="50" t="s">
        <v>103</v>
      </c>
      <c r="C15" s="41">
        <v>0</v>
      </c>
      <c r="D15" s="41">
        <v>0</v>
      </c>
    </row>
    <row r="16" spans="2:7" x14ac:dyDescent="0.35">
      <c r="B16" s="50" t="s">
        <v>104</v>
      </c>
      <c r="C16" s="41">
        <v>0</v>
      </c>
      <c r="D16" s="41">
        <v>0</v>
      </c>
    </row>
    <row r="17" spans="2:4" x14ac:dyDescent="0.35">
      <c r="B17" s="50" t="s">
        <v>92</v>
      </c>
      <c r="C17" s="41">
        <v>214128961</v>
      </c>
      <c r="D17" s="41">
        <v>221024846</v>
      </c>
    </row>
    <row r="18" spans="2:4" x14ac:dyDescent="0.35">
      <c r="B18" s="50" t="s">
        <v>93</v>
      </c>
      <c r="C18" s="41">
        <v>0</v>
      </c>
      <c r="D18" s="41">
        <v>26996984.75</v>
      </c>
    </row>
    <row r="19" spans="2:4" x14ac:dyDescent="0.35">
      <c r="B19" s="50" t="s">
        <v>94</v>
      </c>
      <c r="C19" s="41">
        <v>6208053</v>
      </c>
      <c r="D19" s="41">
        <v>0</v>
      </c>
    </row>
    <row r="20" spans="2:4" x14ac:dyDescent="0.35">
      <c r="B20" s="50" t="s">
        <v>95</v>
      </c>
      <c r="C20" s="41">
        <v>9382808.9399999995</v>
      </c>
      <c r="D20" s="41">
        <v>0</v>
      </c>
    </row>
    <row r="21" spans="2:4" x14ac:dyDescent="0.35">
      <c r="B21" s="42" t="s">
        <v>16</v>
      </c>
      <c r="C21" s="51">
        <f>SUM(C6:C20)</f>
        <v>301812601.11000001</v>
      </c>
      <c r="D21" s="51">
        <f>SUM(D6:D20)</f>
        <v>598983482.10000002</v>
      </c>
    </row>
  </sheetData>
  <mergeCells count="1">
    <mergeCell ref="B3: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Bi Annual Performance 2025</vt:lpstr>
      <vt:lpstr>Capital Projects</vt:lpstr>
      <vt:lpstr>Audit Action Taken Report</vt:lpstr>
      <vt:lpstr>Debt Arrears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Kufanga Imataa</dc:creator>
  <cp:lastModifiedBy>melinda mofya</cp:lastModifiedBy>
  <cp:lastPrinted>2025-08-19T00:14:27Z</cp:lastPrinted>
  <dcterms:created xsi:type="dcterms:W3CDTF">2025-06-01T07:22:48Z</dcterms:created>
  <dcterms:modified xsi:type="dcterms:W3CDTF">2025-08-22T13:12:10Z</dcterms:modified>
</cp:coreProperties>
</file>